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360MoveData\Users\wx\Desktop\"/>
    </mc:Choice>
  </mc:AlternateContent>
  <bookViews>
    <workbookView xWindow="0" yWindow="0" windowWidth="28800" windowHeight="12540"/>
  </bookViews>
  <sheets>
    <sheet name="管理人员" sheetId="1" r:id="rId1"/>
    <sheet name="管理人员信息统计" sheetId="2" r:id="rId2"/>
  </sheets>
  <calcPr calcId="162913"/>
</workbook>
</file>

<file path=xl/calcChain.xml><?xml version="1.0" encoding="utf-8"?>
<calcChain xmlns="http://schemas.openxmlformats.org/spreadsheetml/2006/main">
  <c r="F15" i="2" l="1"/>
  <c r="G15" i="2" s="1"/>
  <c r="D15" i="2"/>
  <c r="E15" i="2" s="1"/>
  <c r="C15" i="2"/>
  <c r="F14" i="2"/>
  <c r="G14" i="2" s="1"/>
  <c r="D14" i="2"/>
  <c r="E14" i="2" s="1"/>
  <c r="C14" i="2"/>
  <c r="F13" i="2"/>
  <c r="G13" i="2" s="1"/>
  <c r="D13" i="2"/>
  <c r="E13" i="2" s="1"/>
  <c r="C13" i="2"/>
  <c r="F12" i="2"/>
  <c r="D12" i="2"/>
  <c r="E12" i="2" s="1"/>
  <c r="C12" i="2"/>
  <c r="G12" i="2" s="1"/>
  <c r="F11" i="2"/>
  <c r="G11" i="2" s="1"/>
  <c r="D11" i="2"/>
  <c r="E11" i="2" s="1"/>
  <c r="C11" i="2"/>
  <c r="F10" i="2"/>
  <c r="G10" i="2" s="1"/>
  <c r="E10" i="2"/>
  <c r="D10" i="2"/>
  <c r="C10" i="2"/>
  <c r="F9" i="2"/>
  <c r="G9" i="2" s="1"/>
  <c r="D9" i="2"/>
  <c r="E9" i="2" s="1"/>
  <c r="C9" i="2"/>
  <c r="F8" i="2"/>
  <c r="G8" i="2" s="1"/>
  <c r="D8" i="2"/>
  <c r="E8" i="2" s="1"/>
  <c r="C8" i="2"/>
  <c r="F7" i="2"/>
  <c r="G7" i="2" s="1"/>
  <c r="D7" i="2"/>
  <c r="E7" i="2" s="1"/>
  <c r="C7" i="2"/>
  <c r="F6" i="2"/>
  <c r="D6" i="2"/>
  <c r="E6" i="2" s="1"/>
  <c r="C6" i="2"/>
  <c r="G6" i="2" s="1"/>
  <c r="F5" i="2"/>
  <c r="G5" i="2" s="1"/>
  <c r="D5" i="2"/>
  <c r="E5" i="2" s="1"/>
  <c r="C5" i="2"/>
  <c r="F4" i="2"/>
  <c r="G4" i="2" s="1"/>
  <c r="D4" i="2"/>
  <c r="E4" i="2" s="1"/>
  <c r="C4" i="2"/>
</calcChain>
</file>

<file path=xl/sharedStrings.xml><?xml version="1.0" encoding="utf-8"?>
<sst xmlns="http://schemas.openxmlformats.org/spreadsheetml/2006/main" count="224" uniqueCount="89">
  <si>
    <t>四、管理人员</t>
  </si>
  <si>
    <t>序号</t>
  </si>
  <si>
    <t>姓名</t>
  </si>
  <si>
    <t>性别</t>
  </si>
  <si>
    <t>国籍</t>
  </si>
  <si>
    <t>学科专业</t>
  </si>
  <si>
    <t>学位</t>
  </si>
  <si>
    <t>职称</t>
  </si>
  <si>
    <t>人员来源</t>
  </si>
  <si>
    <t>所在单位及部门</t>
  </si>
  <si>
    <t>所任职务</t>
  </si>
  <si>
    <t>是否专职</t>
  </si>
  <si>
    <t>从事教育教学工作年限</t>
  </si>
  <si>
    <t>电子邮箱</t>
  </si>
  <si>
    <t>马玉霞</t>
  </si>
  <si>
    <t>女</t>
  </si>
  <si>
    <t>中国</t>
  </si>
  <si>
    <t>数学</t>
  </si>
  <si>
    <t>博士</t>
  </si>
  <si>
    <t>高级职称或相当级别</t>
  </si>
  <si>
    <t>中方管理人员</t>
  </si>
  <si>
    <t>校长</t>
  </si>
  <si>
    <t>是</t>
  </si>
  <si>
    <t>董黎生</t>
  </si>
  <si>
    <t>男</t>
  </si>
  <si>
    <t>车辆工程</t>
  </si>
  <si>
    <t>硕士</t>
  </si>
  <si>
    <t>副校长</t>
  </si>
  <si>
    <t>邢华燕</t>
  </si>
  <si>
    <t>预防医学</t>
  </si>
  <si>
    <t>处长</t>
  </si>
  <si>
    <t>王伟</t>
  </si>
  <si>
    <t>英语</t>
  </si>
  <si>
    <t>中级职称或相当级别</t>
  </si>
  <si>
    <t>党总支书记</t>
  </si>
  <si>
    <t xml:space="preserve">Nagle Stephen </t>
  </si>
  <si>
    <t>澳大利亚</t>
  </si>
  <si>
    <t>外方管理人员</t>
  </si>
  <si>
    <t>澳大利亚霍尔姆斯学院</t>
  </si>
  <si>
    <t>董事</t>
  </si>
  <si>
    <t>Ryder Australian</t>
  </si>
  <si>
    <t>孙毅</t>
  </si>
  <si>
    <t>王媛媛</t>
  </si>
  <si>
    <t>澳大利亚霍尔姆斯学院驻中国青岛办事处</t>
  </si>
  <si>
    <t>项目主管</t>
  </si>
  <si>
    <t>尹玮璐</t>
  </si>
  <si>
    <t>王冬</t>
  </si>
  <si>
    <t>企业管理</t>
  </si>
  <si>
    <t>徐彦</t>
  </si>
  <si>
    <t>电气工程自动化</t>
  </si>
  <si>
    <t>院长</t>
  </si>
  <si>
    <t>原方方</t>
  </si>
  <si>
    <t>交通运输规划与管理</t>
  </si>
  <si>
    <t>副院长</t>
  </si>
  <si>
    <t>郭晓斌</t>
  </si>
  <si>
    <t>刘波</t>
  </si>
  <si>
    <t>学士</t>
  </si>
  <si>
    <t>宋丽萍</t>
  </si>
  <si>
    <t>旅游管理</t>
  </si>
  <si>
    <t>乔聪</t>
  </si>
  <si>
    <t>运输管理</t>
  </si>
  <si>
    <t>王晓靖</t>
  </si>
  <si>
    <t>副处长</t>
  </si>
  <si>
    <t>王新</t>
  </si>
  <si>
    <t>国际合作科科长</t>
  </si>
  <si>
    <t>薛明</t>
  </si>
  <si>
    <t>俄语</t>
  </si>
  <si>
    <t>四、本年度管理人员信息统计</t>
  </si>
  <si>
    <t>中外方人员情况</t>
  </si>
  <si>
    <t>总人数</t>
  </si>
  <si>
    <t>人数</t>
  </si>
  <si>
    <t>占比(%)</t>
  </si>
  <si>
    <t>专兼职人员情况</t>
  </si>
  <si>
    <t>专职管理人员</t>
  </si>
  <si>
    <t>兼职管理人员</t>
  </si>
  <si>
    <t>学位结构情况</t>
  </si>
  <si>
    <t>其他</t>
  </si>
  <si>
    <t>职称结构情况</t>
  </si>
  <si>
    <t>初级职称或相当级别</t>
  </si>
  <si>
    <t>从事教育教学</t>
  </si>
  <si>
    <t>五年及以上</t>
  </si>
  <si>
    <t>五年以下</t>
  </si>
  <si>
    <t>郑州铁路职业技术学院</t>
    <phoneticPr fontId="2" type="noConversion"/>
  </si>
  <si>
    <t>郑州铁路职业技术学院</t>
    <phoneticPr fontId="2" type="noConversion"/>
  </si>
  <si>
    <t>郑州铁路职业技术学院国际交流与合作处</t>
    <phoneticPr fontId="2" type="noConversion"/>
  </si>
  <si>
    <t>郑州铁路职业技术学院国际教育学院</t>
    <phoneticPr fontId="2" type="noConversion"/>
  </si>
  <si>
    <t>郑州铁路职业技术学院运输管理学院</t>
    <phoneticPr fontId="2" type="noConversion"/>
  </si>
  <si>
    <t>郑州铁路职业技术学院商学院</t>
    <phoneticPr fontId="2" type="noConversion"/>
  </si>
  <si>
    <t>外事工作科科长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</si>
</sst>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name val="宋体"/>
      <charset val="134"/>
    </font>
    <font>
      <b/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0" fontId="0" fillId="0" borderId="1" xfId="0" applyFill="1" applyBorder="1" applyAlignment="1" applyProtection="1">
      <alignment horizontal="center" vertical="center" wrapText="1"/>
    </xf>
    <xf numFmtId="10" fontId="0" fillId="0" borderId="1" xfId="0" applyNumberForma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3"/>
  <sheetViews>
    <sheetView tabSelected="1" workbookViewId="0">
      <pane ySplit="2" topLeftCell="A9" activePane="bottomLeft" state="frozen"/>
      <selection pane="bottomLeft" activeCell="K26" sqref="K26"/>
    </sheetView>
  </sheetViews>
  <sheetFormatPr defaultColWidth="9" defaultRowHeight="14.25" x14ac:dyDescent="0.15"/>
  <cols>
    <col min="1" max="1" width="6" style="1" customWidth="1"/>
    <col min="2" max="2" width="17.25" style="1" customWidth="1"/>
    <col min="3" max="4" width="8.625" style="1" customWidth="1"/>
    <col min="5" max="5" width="12.125" style="1" customWidth="1"/>
    <col min="6" max="6" width="8.625" style="1" customWidth="1"/>
    <col min="7" max="7" width="21.5" style="1" customWidth="1"/>
    <col min="8" max="8" width="12.5" style="1" customWidth="1"/>
    <col min="9" max="9" width="25.25" style="1" customWidth="1"/>
    <col min="10" max="10" width="14.375" style="1" customWidth="1"/>
    <col min="11" max="11" width="13.875" style="1" customWidth="1"/>
    <col min="12" max="12" width="13.625" style="1" customWidth="1"/>
    <col min="13" max="13" width="12.5" style="1" customWidth="1"/>
  </cols>
  <sheetData>
    <row r="1" spans="1:99" ht="30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</row>
    <row r="2" spans="1:99" ht="30" customHeight="1" x14ac:dyDescent="0.1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</row>
    <row r="3" spans="1:99" ht="30" customHeight="1" x14ac:dyDescent="0.15">
      <c r="A3" s="8">
        <v>1</v>
      </c>
      <c r="B3" s="8" t="s">
        <v>14</v>
      </c>
      <c r="C3" s="8" t="s">
        <v>15</v>
      </c>
      <c r="D3" s="8" t="s">
        <v>16</v>
      </c>
      <c r="E3" s="8" t="s">
        <v>17</v>
      </c>
      <c r="F3" s="8" t="s">
        <v>18</v>
      </c>
      <c r="G3" s="8" t="s">
        <v>19</v>
      </c>
      <c r="H3" s="8" t="s">
        <v>20</v>
      </c>
      <c r="I3" s="14" t="s">
        <v>82</v>
      </c>
      <c r="J3" s="8" t="s">
        <v>21</v>
      </c>
      <c r="K3" s="8" t="s">
        <v>22</v>
      </c>
      <c r="L3" s="8">
        <v>31</v>
      </c>
      <c r="M3" s="8"/>
    </row>
    <row r="4" spans="1:99" ht="30" customHeight="1" x14ac:dyDescent="0.15">
      <c r="A4" s="8">
        <v>2</v>
      </c>
      <c r="B4" s="8" t="s">
        <v>23</v>
      </c>
      <c r="C4" s="8" t="s">
        <v>24</v>
      </c>
      <c r="D4" s="8" t="s">
        <v>16</v>
      </c>
      <c r="E4" s="8" t="s">
        <v>25</v>
      </c>
      <c r="F4" s="8" t="s">
        <v>26</v>
      </c>
      <c r="G4" s="8" t="s">
        <v>19</v>
      </c>
      <c r="H4" s="8" t="s">
        <v>20</v>
      </c>
      <c r="I4" s="14" t="s">
        <v>83</v>
      </c>
      <c r="J4" s="8" t="s">
        <v>27</v>
      </c>
      <c r="K4" s="8" t="s">
        <v>22</v>
      </c>
      <c r="L4" s="8">
        <v>37</v>
      </c>
      <c r="M4" s="8"/>
    </row>
    <row r="5" spans="1:99" ht="30" customHeight="1" x14ac:dyDescent="0.15">
      <c r="A5" s="8">
        <v>3</v>
      </c>
      <c r="B5" s="8" t="s">
        <v>28</v>
      </c>
      <c r="C5" s="8" t="s">
        <v>15</v>
      </c>
      <c r="D5" s="8" t="s">
        <v>16</v>
      </c>
      <c r="E5" s="8" t="s">
        <v>29</v>
      </c>
      <c r="F5" s="8" t="s">
        <v>26</v>
      </c>
      <c r="G5" s="8" t="s">
        <v>19</v>
      </c>
      <c r="H5" s="8" t="s">
        <v>20</v>
      </c>
      <c r="I5" s="14" t="s">
        <v>84</v>
      </c>
      <c r="J5" s="8" t="s">
        <v>30</v>
      </c>
      <c r="K5" s="8" t="s">
        <v>22</v>
      </c>
      <c r="L5" s="8">
        <v>35</v>
      </c>
      <c r="M5" s="8"/>
    </row>
    <row r="6" spans="1:99" ht="30" customHeight="1" x14ac:dyDescent="0.15">
      <c r="A6" s="8">
        <v>4</v>
      </c>
      <c r="B6" s="8" t="s">
        <v>31</v>
      </c>
      <c r="C6" s="8" t="s">
        <v>24</v>
      </c>
      <c r="D6" s="8" t="s">
        <v>16</v>
      </c>
      <c r="E6" s="8" t="s">
        <v>32</v>
      </c>
      <c r="F6" s="8" t="s">
        <v>26</v>
      </c>
      <c r="G6" s="8" t="s">
        <v>33</v>
      </c>
      <c r="H6" s="8" t="s">
        <v>20</v>
      </c>
      <c r="I6" s="14" t="s">
        <v>85</v>
      </c>
      <c r="J6" s="8" t="s">
        <v>34</v>
      </c>
      <c r="K6" s="8" t="s">
        <v>22</v>
      </c>
      <c r="L6" s="8">
        <v>20</v>
      </c>
      <c r="M6" s="8"/>
    </row>
    <row r="7" spans="1:99" ht="30" customHeight="1" x14ac:dyDescent="0.15">
      <c r="A7" s="8">
        <v>5</v>
      </c>
      <c r="B7" s="8" t="s">
        <v>35</v>
      </c>
      <c r="C7" s="8" t="s">
        <v>24</v>
      </c>
      <c r="D7" s="8" t="s">
        <v>36</v>
      </c>
      <c r="E7" s="8"/>
      <c r="F7" s="8" t="s">
        <v>26</v>
      </c>
      <c r="G7" s="8" t="s">
        <v>19</v>
      </c>
      <c r="H7" s="8" t="s">
        <v>37</v>
      </c>
      <c r="I7" s="8" t="s">
        <v>38</v>
      </c>
      <c r="J7" s="8" t="s">
        <v>39</v>
      </c>
      <c r="K7" s="8" t="s">
        <v>22</v>
      </c>
      <c r="L7" s="8">
        <v>30</v>
      </c>
      <c r="M7" s="8"/>
    </row>
    <row r="8" spans="1:99" ht="30" customHeight="1" x14ac:dyDescent="0.15">
      <c r="A8" s="8">
        <v>6</v>
      </c>
      <c r="B8" s="8" t="s">
        <v>40</v>
      </c>
      <c r="C8" s="8" t="s">
        <v>24</v>
      </c>
      <c r="D8" s="8" t="s">
        <v>36</v>
      </c>
      <c r="E8" s="8"/>
      <c r="F8" s="8" t="s">
        <v>26</v>
      </c>
      <c r="G8" s="8" t="s">
        <v>19</v>
      </c>
      <c r="H8" s="8" t="s">
        <v>37</v>
      </c>
      <c r="I8" s="8" t="s">
        <v>38</v>
      </c>
      <c r="J8" s="8" t="s">
        <v>39</v>
      </c>
      <c r="K8" s="8" t="s">
        <v>22</v>
      </c>
      <c r="L8" s="8">
        <v>30</v>
      </c>
      <c r="M8" s="8"/>
    </row>
    <row r="9" spans="1:99" ht="30" customHeight="1" x14ac:dyDescent="0.15">
      <c r="A9" s="8">
        <v>6</v>
      </c>
      <c r="B9" s="8" t="s">
        <v>41</v>
      </c>
      <c r="C9" s="8" t="s">
        <v>24</v>
      </c>
      <c r="D9" s="8" t="s">
        <v>36</v>
      </c>
      <c r="E9" s="8"/>
      <c r="F9" s="8" t="s">
        <v>26</v>
      </c>
      <c r="G9" s="8" t="s">
        <v>19</v>
      </c>
      <c r="H9" s="8" t="s">
        <v>37</v>
      </c>
      <c r="I9" s="8" t="s">
        <v>38</v>
      </c>
      <c r="J9" s="8" t="s">
        <v>39</v>
      </c>
      <c r="K9" s="8" t="s">
        <v>22</v>
      </c>
      <c r="L9" s="8">
        <v>25</v>
      </c>
      <c r="M9" s="8"/>
    </row>
    <row r="10" spans="1:99" ht="30" customHeight="1" x14ac:dyDescent="0.15">
      <c r="A10" s="8">
        <v>7</v>
      </c>
      <c r="B10" s="8" t="s">
        <v>42</v>
      </c>
      <c r="C10" s="8" t="s">
        <v>15</v>
      </c>
      <c r="D10" s="8" t="s">
        <v>16</v>
      </c>
      <c r="E10" s="8"/>
      <c r="F10" s="8" t="s">
        <v>26</v>
      </c>
      <c r="G10" s="8" t="s">
        <v>19</v>
      </c>
      <c r="H10" s="8" t="s">
        <v>37</v>
      </c>
      <c r="I10" s="8" t="s">
        <v>43</v>
      </c>
      <c r="J10" s="8" t="s">
        <v>44</v>
      </c>
      <c r="K10" s="8" t="s">
        <v>22</v>
      </c>
      <c r="L10" s="8">
        <v>15</v>
      </c>
      <c r="M10" s="8"/>
    </row>
    <row r="11" spans="1:99" ht="30" customHeight="1" x14ac:dyDescent="0.15">
      <c r="A11" s="8">
        <v>8</v>
      </c>
      <c r="B11" s="8" t="s">
        <v>45</v>
      </c>
      <c r="C11" s="8" t="s">
        <v>15</v>
      </c>
      <c r="D11" s="8" t="s">
        <v>16</v>
      </c>
      <c r="E11" s="8"/>
      <c r="F11" s="8" t="s">
        <v>26</v>
      </c>
      <c r="G11" s="8" t="s">
        <v>33</v>
      </c>
      <c r="H11" s="8" t="s">
        <v>37</v>
      </c>
      <c r="I11" s="8" t="s">
        <v>43</v>
      </c>
      <c r="J11" s="8" t="s">
        <v>44</v>
      </c>
      <c r="K11" s="8" t="s">
        <v>22</v>
      </c>
      <c r="L11" s="8">
        <v>5</v>
      </c>
      <c r="M11" s="8"/>
    </row>
    <row r="12" spans="1:99" ht="30" customHeight="1" x14ac:dyDescent="0.15">
      <c r="A12" s="8">
        <v>9</v>
      </c>
      <c r="B12" s="8" t="s">
        <v>46</v>
      </c>
      <c r="C12" s="8" t="s">
        <v>15</v>
      </c>
      <c r="D12" s="8" t="s">
        <v>16</v>
      </c>
      <c r="E12" s="8" t="s">
        <v>47</v>
      </c>
      <c r="F12" s="8" t="s">
        <v>26</v>
      </c>
      <c r="G12" s="8" t="s">
        <v>19</v>
      </c>
      <c r="H12" s="8" t="s">
        <v>20</v>
      </c>
      <c r="I12" s="14" t="s">
        <v>86</v>
      </c>
      <c r="J12" s="8" t="s">
        <v>34</v>
      </c>
      <c r="K12" s="8" t="s">
        <v>22</v>
      </c>
      <c r="L12" s="8">
        <v>31</v>
      </c>
      <c r="M12" s="8"/>
    </row>
    <row r="13" spans="1:99" ht="30" customHeight="1" x14ac:dyDescent="0.15">
      <c r="A13" s="8">
        <v>10</v>
      </c>
      <c r="B13" s="8" t="s">
        <v>48</v>
      </c>
      <c r="C13" s="8" t="s">
        <v>15</v>
      </c>
      <c r="D13" s="8" t="s">
        <v>16</v>
      </c>
      <c r="E13" s="8" t="s">
        <v>49</v>
      </c>
      <c r="F13" s="8" t="s">
        <v>26</v>
      </c>
      <c r="G13" s="8" t="s">
        <v>19</v>
      </c>
      <c r="H13" s="8" t="s">
        <v>20</v>
      </c>
      <c r="I13" s="14" t="s">
        <v>86</v>
      </c>
      <c r="J13" s="8" t="s">
        <v>50</v>
      </c>
      <c r="K13" s="8" t="s">
        <v>22</v>
      </c>
      <c r="L13" s="8">
        <v>18</v>
      </c>
      <c r="M13" s="8"/>
    </row>
    <row r="14" spans="1:99" ht="30" customHeight="1" x14ac:dyDescent="0.15">
      <c r="A14" s="8">
        <v>11</v>
      </c>
      <c r="B14" s="8" t="s">
        <v>51</v>
      </c>
      <c r="C14" s="8" t="s">
        <v>15</v>
      </c>
      <c r="D14" s="8" t="s">
        <v>16</v>
      </c>
      <c r="E14" s="8" t="s">
        <v>52</v>
      </c>
      <c r="F14" s="8" t="s">
        <v>26</v>
      </c>
      <c r="G14" s="8" t="s">
        <v>33</v>
      </c>
      <c r="H14" s="8" t="s">
        <v>20</v>
      </c>
      <c r="I14" s="14" t="s">
        <v>86</v>
      </c>
      <c r="J14" s="8" t="s">
        <v>53</v>
      </c>
      <c r="K14" s="8" t="s">
        <v>22</v>
      </c>
      <c r="L14" s="8">
        <v>8</v>
      </c>
      <c r="M14" s="8"/>
    </row>
    <row r="15" spans="1:99" ht="30" customHeight="1" x14ac:dyDescent="0.15">
      <c r="A15" s="8">
        <v>12</v>
      </c>
      <c r="B15" s="8" t="s">
        <v>54</v>
      </c>
      <c r="C15" s="8" t="s">
        <v>24</v>
      </c>
      <c r="D15" s="8" t="s">
        <v>16</v>
      </c>
      <c r="E15" s="8" t="s">
        <v>32</v>
      </c>
      <c r="F15" s="8" t="s">
        <v>26</v>
      </c>
      <c r="G15" s="8" t="s">
        <v>19</v>
      </c>
      <c r="H15" s="8" t="s">
        <v>20</v>
      </c>
      <c r="I15" s="14" t="s">
        <v>87</v>
      </c>
      <c r="J15" s="8" t="s">
        <v>34</v>
      </c>
      <c r="K15" s="8" t="s">
        <v>22</v>
      </c>
      <c r="L15" s="8">
        <v>19</v>
      </c>
      <c r="M15" s="8"/>
    </row>
    <row r="16" spans="1:99" ht="30" customHeight="1" x14ac:dyDescent="0.15">
      <c r="A16" s="8">
        <v>13</v>
      </c>
      <c r="B16" s="8" t="s">
        <v>55</v>
      </c>
      <c r="C16" s="8" t="s">
        <v>24</v>
      </c>
      <c r="D16" s="8" t="s">
        <v>16</v>
      </c>
      <c r="E16" s="8" t="s">
        <v>32</v>
      </c>
      <c r="F16" s="8" t="s">
        <v>56</v>
      </c>
      <c r="G16" s="8" t="s">
        <v>19</v>
      </c>
      <c r="H16" s="8" t="s">
        <v>20</v>
      </c>
      <c r="I16" s="14" t="s">
        <v>87</v>
      </c>
      <c r="J16" s="8" t="s">
        <v>50</v>
      </c>
      <c r="K16" s="8" t="s">
        <v>22</v>
      </c>
      <c r="L16" s="8">
        <v>33</v>
      </c>
      <c r="M16" s="8"/>
    </row>
    <row r="17" spans="1:13" ht="30" customHeight="1" x14ac:dyDescent="0.15">
      <c r="A17" s="8">
        <v>14</v>
      </c>
      <c r="B17" s="8" t="s">
        <v>57</v>
      </c>
      <c r="C17" s="8" t="s">
        <v>15</v>
      </c>
      <c r="D17" s="8" t="s">
        <v>16</v>
      </c>
      <c r="E17" s="8" t="s">
        <v>58</v>
      </c>
      <c r="F17" s="8" t="s">
        <v>26</v>
      </c>
      <c r="G17" s="8" t="s">
        <v>19</v>
      </c>
      <c r="H17" s="8" t="s">
        <v>20</v>
      </c>
      <c r="I17" s="14" t="s">
        <v>87</v>
      </c>
      <c r="J17" s="8" t="s">
        <v>53</v>
      </c>
      <c r="K17" s="8" t="s">
        <v>22</v>
      </c>
      <c r="L17" s="8">
        <v>20</v>
      </c>
      <c r="M17" s="8"/>
    </row>
    <row r="18" spans="1:13" ht="30" customHeight="1" x14ac:dyDescent="0.15">
      <c r="A18" s="8">
        <v>15</v>
      </c>
      <c r="B18" s="8" t="s">
        <v>59</v>
      </c>
      <c r="C18" s="8" t="s">
        <v>24</v>
      </c>
      <c r="D18" s="8" t="s">
        <v>16</v>
      </c>
      <c r="E18" s="8" t="s">
        <v>60</v>
      </c>
      <c r="F18" s="8" t="s">
        <v>18</v>
      </c>
      <c r="G18" s="8" t="s">
        <v>33</v>
      </c>
      <c r="H18" s="8" t="s">
        <v>20</v>
      </c>
      <c r="I18" s="14" t="s">
        <v>85</v>
      </c>
      <c r="J18" s="8" t="s">
        <v>53</v>
      </c>
      <c r="K18" s="8" t="s">
        <v>22</v>
      </c>
      <c r="L18" s="8">
        <v>5</v>
      </c>
      <c r="M18" s="8"/>
    </row>
    <row r="19" spans="1:13" ht="30" customHeight="1" x14ac:dyDescent="0.15">
      <c r="A19" s="8">
        <v>16</v>
      </c>
      <c r="B19" s="8" t="s">
        <v>61</v>
      </c>
      <c r="C19" s="8" t="s">
        <v>15</v>
      </c>
      <c r="D19" s="8" t="s">
        <v>16</v>
      </c>
      <c r="E19" s="8" t="s">
        <v>32</v>
      </c>
      <c r="F19" s="8" t="s">
        <v>26</v>
      </c>
      <c r="G19" s="8" t="s">
        <v>33</v>
      </c>
      <c r="H19" s="8" t="s">
        <v>20</v>
      </c>
      <c r="I19" s="14" t="s">
        <v>84</v>
      </c>
      <c r="J19" s="8" t="s">
        <v>62</v>
      </c>
      <c r="K19" s="8" t="s">
        <v>22</v>
      </c>
      <c r="L19" s="8">
        <v>12</v>
      </c>
      <c r="M19" s="8"/>
    </row>
    <row r="20" spans="1:13" ht="30" customHeight="1" x14ac:dyDescent="0.15">
      <c r="A20" s="8">
        <v>17</v>
      </c>
      <c r="B20" s="8" t="s">
        <v>63</v>
      </c>
      <c r="C20" s="8" t="s">
        <v>24</v>
      </c>
      <c r="D20" s="8" t="s">
        <v>16</v>
      </c>
      <c r="E20" s="8" t="s">
        <v>32</v>
      </c>
      <c r="F20" s="8" t="s">
        <v>26</v>
      </c>
      <c r="G20" s="8" t="s">
        <v>19</v>
      </c>
      <c r="H20" s="8" t="s">
        <v>20</v>
      </c>
      <c r="I20" s="14" t="s">
        <v>84</v>
      </c>
      <c r="J20" s="8" t="s">
        <v>64</v>
      </c>
      <c r="K20" s="8" t="s">
        <v>22</v>
      </c>
      <c r="L20" s="8">
        <v>15</v>
      </c>
      <c r="M20" s="8"/>
    </row>
    <row r="21" spans="1:13" ht="30" customHeight="1" x14ac:dyDescent="0.15">
      <c r="A21" s="8">
        <v>18</v>
      </c>
      <c r="B21" s="8" t="s">
        <v>65</v>
      </c>
      <c r="C21" s="8" t="s">
        <v>24</v>
      </c>
      <c r="D21" s="8" t="s">
        <v>16</v>
      </c>
      <c r="E21" s="8" t="s">
        <v>66</v>
      </c>
      <c r="F21" s="8" t="s">
        <v>26</v>
      </c>
      <c r="G21" s="8" t="s">
        <v>33</v>
      </c>
      <c r="H21" s="8" t="s">
        <v>20</v>
      </c>
      <c r="I21" s="14" t="s">
        <v>84</v>
      </c>
      <c r="J21" s="14" t="s">
        <v>88</v>
      </c>
      <c r="K21" s="8" t="s">
        <v>22</v>
      </c>
      <c r="L21" s="8">
        <v>10</v>
      </c>
      <c r="M21" s="8"/>
    </row>
    <row r="22" spans="1:13" ht="30" customHeight="1" x14ac:dyDescent="0.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30" customHeight="1" x14ac:dyDescent="0.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30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30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30" customHeight="1" x14ac:dyDescent="0.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ht="30" customHeight="1" x14ac:dyDescent="0.1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 ht="30" customHeight="1" x14ac:dyDescent="0.1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ht="30" customHeight="1" x14ac:dyDescent="0.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ht="30" customHeight="1" x14ac:dyDescent="0.1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ht="30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ht="30" customHeight="1" x14ac:dyDescent="0.1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ht="30" customHeight="1" x14ac:dyDescent="0.1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ht="30" customHeight="1" x14ac:dyDescent="0.1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ht="30" customHeight="1" x14ac:dyDescent="0.1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ht="30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ht="30" customHeight="1" x14ac:dyDescent="0.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 ht="30" customHeight="1" x14ac:dyDescent="0.1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ht="30" customHeight="1" x14ac:dyDescent="0.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ht="30" customHeight="1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ht="30" customHeight="1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ht="30" customHeight="1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ht="30" customHeight="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30" customHeight="1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ht="30" customHeight="1" x14ac:dyDescent="0.1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ht="30" customHeight="1" x14ac:dyDescent="0.1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ht="30" customHeight="1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ht="30" customHeight="1" x14ac:dyDescent="0.1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</sheetData>
  <mergeCells count="1">
    <mergeCell ref="A1:M1"/>
  </mergeCells>
  <phoneticPr fontId="2" type="noConversion"/>
  <dataValidations count="4">
    <dataValidation type="list" allowBlank="1" showInputMessage="1" showErrorMessage="1" sqref="K3:K53">
      <formula1>"是,否"</formula1>
    </dataValidation>
    <dataValidation type="list" allowBlank="1" showInputMessage="1" showErrorMessage="1" sqref="G3:G53">
      <formula1>"高级职称或相当级别,中级职称或相当级别,初级职称或相当级别,其他"</formula1>
    </dataValidation>
    <dataValidation type="list" allowBlank="1" showInputMessage="1" showErrorMessage="1" sqref="H3:H53">
      <formula1>"中方管理人员,外方管理人员"</formula1>
    </dataValidation>
    <dataValidation type="list" allowBlank="1" showInputMessage="1" showErrorMessage="1" sqref="F3:F53">
      <formula1>"博士,硕士,学士,其他"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workbookViewId="0">
      <selection activeCell="L11" sqref="L11"/>
    </sheetView>
  </sheetViews>
  <sheetFormatPr defaultColWidth="9" defaultRowHeight="14.25" x14ac:dyDescent="0.15"/>
  <cols>
    <col min="1" max="1" width="22.875" style="1" customWidth="1"/>
    <col min="2" max="2" width="22.125" style="1" customWidth="1"/>
    <col min="3" max="3" width="9.25" style="1" customWidth="1"/>
    <col min="4" max="4" width="9" style="1"/>
    <col min="5" max="5" width="9.875" style="1" customWidth="1"/>
    <col min="6" max="7" width="9" style="1"/>
  </cols>
  <sheetData>
    <row r="1" spans="1:22" ht="30" customHeight="1" x14ac:dyDescent="0.15">
      <c r="A1" s="10" t="s">
        <v>67</v>
      </c>
      <c r="B1" s="10"/>
      <c r="C1" s="10"/>
      <c r="D1" s="10"/>
      <c r="E1" s="10"/>
      <c r="F1" s="10"/>
      <c r="G1" s="10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30" customHeight="1" x14ac:dyDescent="0.15">
      <c r="A2" s="11" t="s">
        <v>68</v>
      </c>
      <c r="B2" s="11"/>
      <c r="C2" s="11" t="s">
        <v>69</v>
      </c>
      <c r="D2" s="11" t="s">
        <v>20</v>
      </c>
      <c r="E2" s="11"/>
      <c r="F2" s="11" t="s">
        <v>37</v>
      </c>
      <c r="G2" s="1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30" customHeight="1" x14ac:dyDescent="0.15">
      <c r="A3" s="11"/>
      <c r="B3" s="11"/>
      <c r="C3" s="11"/>
      <c r="D3" s="3" t="s">
        <v>70</v>
      </c>
      <c r="E3" s="3" t="s">
        <v>71</v>
      </c>
      <c r="F3" s="3" t="s">
        <v>70</v>
      </c>
      <c r="G3" s="3" t="s">
        <v>71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30" customHeight="1" x14ac:dyDescent="0.15">
      <c r="A4" s="11" t="s">
        <v>72</v>
      </c>
      <c r="B4" s="3" t="s">
        <v>73</v>
      </c>
      <c r="C4" s="5">
        <f>COUNTIF(管理人员!K:K,"是")</f>
        <v>19</v>
      </c>
      <c r="D4" s="5">
        <f>COUNTIFS(管理人员!K:K,"是",管理人员!H:H,"中方管理人员")</f>
        <v>14</v>
      </c>
      <c r="E4" s="6">
        <f t="shared" ref="E4:E15" si="0">D4/C4</f>
        <v>0.73684210526315785</v>
      </c>
      <c r="F4" s="5">
        <f>COUNTIFS(管理人员!K:K,"是",管理人员!H:H,"外方管理人员")</f>
        <v>5</v>
      </c>
      <c r="G4" s="6">
        <f t="shared" ref="G4:G15" si="1">F4/C4</f>
        <v>0.26315789473684209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30" customHeight="1" x14ac:dyDescent="0.15">
      <c r="A5" s="11"/>
      <c r="B5" s="3" t="s">
        <v>74</v>
      </c>
      <c r="C5" s="5">
        <f>COUNTIF(管理人员!K:K,"否")</f>
        <v>0</v>
      </c>
      <c r="D5" s="5">
        <f>COUNTIFS(管理人员!K:K,"否",管理人员!H:H,"中方管理人员")</f>
        <v>0</v>
      </c>
      <c r="E5" s="6" t="e">
        <f t="shared" si="0"/>
        <v>#DIV/0!</v>
      </c>
      <c r="F5" s="5">
        <f>COUNTIFS(管理人员!K:K,"否",管理人员!H:H,"外方管理人员")</f>
        <v>0</v>
      </c>
      <c r="G5" s="6" t="e">
        <f t="shared" si="1"/>
        <v>#DIV/0!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30" customHeight="1" x14ac:dyDescent="0.15">
      <c r="A6" s="11" t="s">
        <v>75</v>
      </c>
      <c r="B6" s="3" t="s">
        <v>18</v>
      </c>
      <c r="C6" s="5">
        <f>COUNTIF(管理人员!F:F,B6)</f>
        <v>2</v>
      </c>
      <c r="D6" s="5">
        <f>COUNTIFS(管理人员!H:H,"中方管理人员",管理人员!F:F,B6)</f>
        <v>2</v>
      </c>
      <c r="E6" s="6">
        <f t="shared" si="0"/>
        <v>1</v>
      </c>
      <c r="F6" s="5">
        <f>COUNTIFS(管理人员!H:H,"外方管理人员",管理人员!F:F,B6)</f>
        <v>0</v>
      </c>
      <c r="G6" s="6">
        <f t="shared" si="1"/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30" customHeight="1" x14ac:dyDescent="0.15">
      <c r="A7" s="11"/>
      <c r="B7" s="3" t="s">
        <v>26</v>
      </c>
      <c r="C7" s="5">
        <f>COUNTIF(管理人员!F:F,B7)</f>
        <v>16</v>
      </c>
      <c r="D7" s="5">
        <f>COUNTIFS(管理人员!H:H,"中方管理人员",管理人员!F:F,B7)</f>
        <v>11</v>
      </c>
      <c r="E7" s="6">
        <f t="shared" si="0"/>
        <v>0.6875</v>
      </c>
      <c r="F7" s="5">
        <f>COUNTIFS(管理人员!H:H,"外方管理人员",管理人员!F:F,B7)</f>
        <v>5</v>
      </c>
      <c r="G7" s="6">
        <f t="shared" si="1"/>
        <v>0.3125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30" customHeight="1" x14ac:dyDescent="0.15">
      <c r="A8" s="11"/>
      <c r="B8" s="3" t="s">
        <v>56</v>
      </c>
      <c r="C8" s="5">
        <f>COUNTIF(管理人员!F:F,B8)</f>
        <v>1</v>
      </c>
      <c r="D8" s="5">
        <f>COUNTIFS(管理人员!H:H,"中方管理人员",管理人员!F:F,B8)</f>
        <v>1</v>
      </c>
      <c r="E8" s="6">
        <f t="shared" si="0"/>
        <v>1</v>
      </c>
      <c r="F8" s="5">
        <f>COUNTIFS(管理人员!H:H,"外方管理人员",管理人员!F:F,B8)</f>
        <v>0</v>
      </c>
      <c r="G8" s="6">
        <f t="shared" si="1"/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30" customHeight="1" x14ac:dyDescent="0.15">
      <c r="A9" s="11"/>
      <c r="B9" s="3" t="s">
        <v>76</v>
      </c>
      <c r="C9" s="5">
        <f>COUNTIF(管理人员!F:F,B9)</f>
        <v>0</v>
      </c>
      <c r="D9" s="5">
        <f>COUNTIFS(管理人员!H:H,"中方管理人员",管理人员!F:F,B9)</f>
        <v>0</v>
      </c>
      <c r="E9" s="6" t="e">
        <f t="shared" si="0"/>
        <v>#DIV/0!</v>
      </c>
      <c r="F9" s="5">
        <f>COUNTIFS(管理人员!H:H,"外方管理人员",管理人员!F:F,B9)</f>
        <v>0</v>
      </c>
      <c r="G9" s="6" t="e">
        <f t="shared" si="1"/>
        <v>#DIV/0!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30" customHeight="1" x14ac:dyDescent="0.15">
      <c r="A10" s="11" t="s">
        <v>77</v>
      </c>
      <c r="B10" s="3" t="s">
        <v>19</v>
      </c>
      <c r="C10" s="5">
        <f>COUNTIF(管理人员!G:G,B10)</f>
        <v>13</v>
      </c>
      <c r="D10" s="5">
        <f>COUNTIFS(管理人员!H:H,"中方管理人员",管理人员!G:G,B10)</f>
        <v>9</v>
      </c>
      <c r="E10" s="6">
        <f t="shared" si="0"/>
        <v>0.69230769230769229</v>
      </c>
      <c r="F10" s="5">
        <f>COUNTIFS(管理人员!H:H,"外方管理人员",管理人员!G:G,B10)</f>
        <v>4</v>
      </c>
      <c r="G10" s="6">
        <f t="shared" si="1"/>
        <v>0.30769230769230771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30" customHeight="1" x14ac:dyDescent="0.15">
      <c r="A11" s="11"/>
      <c r="B11" s="3" t="s">
        <v>33</v>
      </c>
      <c r="C11" s="5">
        <f>COUNTIF(管理人员!G:G,B11)</f>
        <v>6</v>
      </c>
      <c r="D11" s="5">
        <f>COUNTIFS(管理人员!H:H,"中方管理人员",管理人员!G:G,B11)</f>
        <v>5</v>
      </c>
      <c r="E11" s="6">
        <f t="shared" si="0"/>
        <v>0.83333333333333337</v>
      </c>
      <c r="F11" s="5">
        <f>COUNTIFS(管理人员!H:H,"外方管理人员",管理人员!G:G,B11)</f>
        <v>1</v>
      </c>
      <c r="G11" s="6">
        <f t="shared" si="1"/>
        <v>0.16666666666666666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30" customHeight="1" x14ac:dyDescent="0.15">
      <c r="A12" s="11"/>
      <c r="B12" s="3" t="s">
        <v>78</v>
      </c>
      <c r="C12" s="5">
        <f>COUNTIF(管理人员!G:G,B12)</f>
        <v>0</v>
      </c>
      <c r="D12" s="5">
        <f>COUNTIFS(管理人员!H:H,"中方管理人员",管理人员!G:G,B12)</f>
        <v>0</v>
      </c>
      <c r="E12" s="6" t="e">
        <f t="shared" si="0"/>
        <v>#DIV/0!</v>
      </c>
      <c r="F12" s="5">
        <f>COUNTIFS(管理人员!H:H,"外方管理人员",管理人员!G:G,B12)</f>
        <v>0</v>
      </c>
      <c r="G12" s="6" t="e">
        <f t="shared" si="1"/>
        <v>#DIV/0!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30" customHeight="1" x14ac:dyDescent="0.15">
      <c r="A13" s="11"/>
      <c r="B13" s="3" t="s">
        <v>76</v>
      </c>
      <c r="C13" s="5">
        <f>COUNTIF(管理人员!G:G,B13)</f>
        <v>0</v>
      </c>
      <c r="D13" s="5">
        <f>COUNTIFS(管理人员!H:H,"中方管理人员",管理人员!G:G,B13)</f>
        <v>0</v>
      </c>
      <c r="E13" s="6" t="e">
        <f t="shared" si="0"/>
        <v>#DIV/0!</v>
      </c>
      <c r="F13" s="5">
        <f>COUNTIFS(管理人员!H:H,"外方管理人员",管理人员!G:G,B13)</f>
        <v>0</v>
      </c>
      <c r="G13" s="6" t="e">
        <f t="shared" si="1"/>
        <v>#DIV/0!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30" customHeight="1" x14ac:dyDescent="0.15">
      <c r="A14" s="12" t="s">
        <v>79</v>
      </c>
      <c r="B14" s="3" t="s">
        <v>80</v>
      </c>
      <c r="C14" s="5">
        <f>COUNTIF(管理人员!L:L,"&gt;=5")</f>
        <v>19</v>
      </c>
      <c r="D14" s="5">
        <f>COUNTIFS(管理人员!H:H,"中方管理人员",管理人员!L:L,"&gt;=5")</f>
        <v>14</v>
      </c>
      <c r="E14" s="6">
        <f t="shared" si="0"/>
        <v>0.73684210526315785</v>
      </c>
      <c r="F14" s="5">
        <f>COUNTIFS(管理人员!H:H,"外方管理人员",管理人员!L:L,"&gt;=5")</f>
        <v>5</v>
      </c>
      <c r="G14" s="6">
        <f t="shared" si="1"/>
        <v>0.26315789473684209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30" customHeight="1" x14ac:dyDescent="0.15">
      <c r="A15" s="13"/>
      <c r="B15" s="3" t="s">
        <v>81</v>
      </c>
      <c r="C15" s="5">
        <f>COUNTIF(管理人员!L:L,"&lt;5")</f>
        <v>0</v>
      </c>
      <c r="D15" s="5">
        <f>COUNTIFS(管理人员!H:H,"中方管理人员",管理人员!L:L,"&lt;5")</f>
        <v>0</v>
      </c>
      <c r="E15" s="6" t="e">
        <f t="shared" si="0"/>
        <v>#DIV/0!</v>
      </c>
      <c r="F15" s="5">
        <f>COUNTIFS(管理人员!H:H,"外方管理人员",管理人员!L:L,"&lt;5")</f>
        <v>0</v>
      </c>
      <c r="G15" s="6" t="e">
        <f t="shared" si="1"/>
        <v>#DIV/0!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</sheetData>
  <sheetProtection password="DC25" sheet="1" objects="1"/>
  <mergeCells count="9">
    <mergeCell ref="A10:A13"/>
    <mergeCell ref="A14:A15"/>
    <mergeCell ref="C2:C3"/>
    <mergeCell ref="A2:B3"/>
    <mergeCell ref="A1:G1"/>
    <mergeCell ref="D2:E2"/>
    <mergeCell ref="F2:G2"/>
    <mergeCell ref="A4:A5"/>
    <mergeCell ref="A6:A9"/>
  </mergeCells>
  <phoneticPr fontId="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管理人员</vt:lpstr>
      <vt:lpstr>管理人员信息统计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</cp:lastModifiedBy>
  <dcterms:created xsi:type="dcterms:W3CDTF">2022-05-19T02:29:00Z</dcterms:created>
  <dcterms:modified xsi:type="dcterms:W3CDTF">2022-09-01T01:10:10Z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76B157E4717B48EFADC226F570BE331B</vt:lpwstr>
  </property>
  <property fmtid="{D5CDD505-2E9C-101B-9397-08002B2CF9AE}" pid="3" name="KSOProductBuildVer">
    <vt:lpwstr>2052-11.1.0.12302</vt:lpwstr>
  </property>
</Properties>
</file>